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haddon/Downloads/"/>
    </mc:Choice>
  </mc:AlternateContent>
  <xr:revisionPtr revIDLastSave="0" documentId="13_ncr:1_{EA8635E2-4CFC-A345-97C2-8D9E10C574F6}" xr6:coauthVersionLast="47" xr6:coauthVersionMax="47" xr10:uidLastSave="{00000000-0000-0000-0000-000000000000}"/>
  <bookViews>
    <workbookView xWindow="0" yWindow="760" windowWidth="34560" windowHeight="21580" xr2:uid="{B5AE9A05-A279-49EF-9F0E-0DD2A93E00FD}"/>
  </bookViews>
  <sheets>
    <sheet name="PERISTALTIC PUMP TUBING SIZE 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E23" i="1"/>
  <c r="E24" i="1"/>
  <c r="E25" i="1"/>
  <c r="E26" i="1"/>
  <c r="E27" i="1"/>
  <c r="E28" i="1"/>
  <c r="E22" i="1"/>
  <c r="E20" i="1"/>
</calcChain>
</file>

<file path=xl/sharedStrings.xml><?xml version="1.0" encoding="utf-8"?>
<sst xmlns="http://schemas.openxmlformats.org/spreadsheetml/2006/main" count="97" uniqueCount="72">
  <si>
    <t>#13</t>
  </si>
  <si>
    <t>#14</t>
  </si>
  <si>
    <t>#19</t>
  </si>
  <si>
    <t>#16</t>
  </si>
  <si>
    <t>#25</t>
  </si>
  <si>
    <t>#17</t>
  </si>
  <si>
    <t>#18</t>
  </si>
  <si>
    <t>#15</t>
  </si>
  <si>
    <t>#24</t>
  </si>
  <si>
    <t>#35</t>
  </si>
  <si>
    <t>#36</t>
  </si>
  <si>
    <t>0.8mm
1/32"</t>
  </si>
  <si>
    <t>1.6
1/16"</t>
  </si>
  <si>
    <t>2.4
3/32"</t>
  </si>
  <si>
    <t>3.1
1/8"</t>
  </si>
  <si>
    <t>4.8
3/16"</t>
  </si>
  <si>
    <t>6.4
1/4"</t>
  </si>
  <si>
    <t>7.9
5/16"</t>
  </si>
  <si>
    <t>9.6
3/8"</t>
  </si>
  <si>
    <t xml:space="preserve">1.6mm
1/16"  </t>
  </si>
  <si>
    <t xml:space="preserve">Wall Thicknes </t>
  </si>
  <si>
    <t xml:space="preserve">Inside Diameter </t>
  </si>
  <si>
    <t>www.pctflow.com</t>
  </si>
  <si>
    <t xml:space="preserve">Premier Control Technologies </t>
  </si>
  <si>
    <t xml:space="preserve">1.6
1/16"  </t>
  </si>
  <si>
    <t xml:space="preserve">PERISTALTIC PUMP TUBING SIZE GUIDE </t>
  </si>
  <si>
    <t>PSF</t>
  </si>
  <si>
    <t>PPS</t>
  </si>
  <si>
    <t>Model No.</t>
  </si>
  <si>
    <t>Tubing size #</t>
  </si>
  <si>
    <t>ID×WT</t>
  </si>
  <si>
    <t>(mm)</t>
  </si>
  <si>
    <t>ml/rpm</t>
  </si>
  <si>
    <t>RPM (0.1-600 rpm)</t>
  </si>
  <si>
    <t>Flow rate mL/min</t>
  </si>
  <si>
    <t>Tubing max pressure (Mpa)</t>
  </si>
  <si>
    <t>(Silicone tubing)</t>
  </si>
  <si>
    <t>Material &amp; Weight (kg）</t>
  </si>
  <si>
    <t>Intermittent</t>
  </si>
  <si>
    <t>Continous</t>
  </si>
  <si>
    <t>YZ1515x</t>
  </si>
  <si>
    <t>0.8×1.6</t>
  </si>
  <si>
    <t>0.007-42</t>
  </si>
  <si>
    <t>0.40 (3 rollers)</t>
  </si>
  <si>
    <t>0.44 (6 rollers)</t>
  </si>
  <si>
    <t>0.46 (3 rollers)</t>
  </si>
  <si>
    <t>0.50（6 rollers)</t>
  </si>
  <si>
    <t>1.6×1.6</t>
  </si>
  <si>
    <t>0.027-162</t>
  </si>
  <si>
    <t>2.4×1.6</t>
  </si>
  <si>
    <t>0.055-330</t>
  </si>
  <si>
    <t>3.1×1.6</t>
  </si>
  <si>
    <t>0.082-492</t>
  </si>
  <si>
    <t>4.8×1.6</t>
  </si>
  <si>
    <t>0.17-1020</t>
  </si>
  <si>
    <t>6.4×1.6</t>
  </si>
  <si>
    <t>0.29-1740</t>
  </si>
  <si>
    <t>7.9×1.6</t>
  </si>
  <si>
    <t>0.38-2280</t>
  </si>
  <si>
    <t xml:space="preserve">     </t>
  </si>
  <si>
    <t xml:space="preserve">RPM: </t>
  </si>
  <si>
    <t>at RPM</t>
  </si>
  <si>
    <t>3 ROLLER</t>
  </si>
  <si>
    <t>6 ROLLER</t>
  </si>
  <si>
    <t>0.005-28</t>
  </si>
  <si>
    <t>0.018-108</t>
  </si>
  <si>
    <t>0.037-220</t>
  </si>
  <si>
    <t>0.055-328</t>
  </si>
  <si>
    <t>0.113-680</t>
  </si>
  <si>
    <t>0.193-1160</t>
  </si>
  <si>
    <t>0.253-1520</t>
  </si>
  <si>
    <t>Enter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</si>
</sst>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rgb="FF21385F"/>
      <name val="Arial"/>
      <family val="2"/>
    </font>
    <font>
      <b/>
      <sz val="8"/>
      <color rgb="FF21385F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386B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5" xfId="0" applyFill="1" applyBorder="1"/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0" fillId="2" borderId="4" xfId="0" applyFill="1" applyBorder="1"/>
    <xf numFmtId="0" fontId="0" fillId="2" borderId="7" xfId="0" applyFill="1" applyBorder="1"/>
    <xf numFmtId="0" fontId="15" fillId="2" borderId="4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2" xfId="0" applyFill="1" applyBorder="1"/>
    <xf numFmtId="0" fontId="11" fillId="2" borderId="2" xfId="0" applyFont="1" applyFill="1" applyBorder="1"/>
    <xf numFmtId="0" fontId="11" fillId="0" borderId="0" xfId="0" applyFont="1"/>
    <xf numFmtId="0" fontId="11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/>
    <xf numFmtId="0" fontId="16" fillId="2" borderId="4" xfId="0" applyFont="1" applyFill="1" applyBorder="1" applyAlignment="1">
      <alignment horizontal="center"/>
    </xf>
    <xf numFmtId="0" fontId="2" fillId="3" borderId="0" xfId="0" applyFont="1" applyFill="1"/>
    <xf numFmtId="0" fontId="17" fillId="3" borderId="4" xfId="0" applyFont="1" applyFill="1" applyBorder="1"/>
    <xf numFmtId="0" fontId="17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19" fillId="4" borderId="11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4" borderId="18" xfId="0" applyFont="1" applyFill="1" applyBorder="1" applyAlignment="1">
      <alignment horizontal="center" vertical="top" wrapText="1"/>
    </xf>
    <xf numFmtId="0" fontId="19" fillId="4" borderId="25" xfId="0" applyFont="1" applyFill="1" applyBorder="1" applyAlignment="1">
      <alignment horizontal="center" vertical="top" wrapText="1"/>
    </xf>
    <xf numFmtId="0" fontId="18" fillId="5" borderId="27" xfId="0" applyFont="1" applyFill="1" applyBorder="1" applyAlignment="1">
      <alignment horizontal="center" vertical="top" wrapText="1"/>
    </xf>
    <xf numFmtId="0" fontId="18" fillId="5" borderId="28" xfId="0" applyFont="1" applyFill="1" applyBorder="1" applyAlignment="1">
      <alignment horizontal="center" vertical="top" wrapText="1"/>
    </xf>
    <xf numFmtId="0" fontId="18" fillId="5" borderId="30" xfId="0" applyFont="1" applyFill="1" applyBorder="1" applyAlignment="1">
      <alignment horizontal="center" vertical="top" wrapText="1"/>
    </xf>
    <xf numFmtId="0" fontId="18" fillId="5" borderId="31" xfId="0" applyFont="1" applyFill="1" applyBorder="1" applyAlignment="1">
      <alignment horizontal="center" vertical="top" wrapText="1"/>
    </xf>
    <xf numFmtId="0" fontId="18" fillId="5" borderId="32" xfId="0" applyFont="1" applyFill="1" applyBorder="1" applyAlignment="1">
      <alignment horizontal="center" vertical="top" wrapText="1"/>
    </xf>
    <xf numFmtId="0" fontId="18" fillId="5" borderId="26" xfId="0" applyFont="1" applyFill="1" applyBorder="1" applyAlignment="1">
      <alignment horizontal="center" vertical="top" wrapText="1"/>
    </xf>
    <xf numFmtId="0" fontId="18" fillId="5" borderId="22" xfId="0" applyFont="1" applyFill="1" applyBorder="1" applyAlignment="1">
      <alignment horizontal="center" vertical="top" wrapText="1"/>
    </xf>
    <xf numFmtId="0" fontId="18" fillId="5" borderId="29" xfId="0" applyFont="1" applyFill="1" applyBorder="1" applyAlignment="1">
      <alignment horizontal="center" vertical="top" wrapText="1"/>
    </xf>
    <xf numFmtId="0" fontId="19" fillId="4" borderId="17" xfId="0" applyFont="1" applyFill="1" applyBorder="1" applyAlignment="1">
      <alignment horizontal="center" vertical="top" wrapText="1"/>
    </xf>
    <xf numFmtId="0" fontId="19" fillId="4" borderId="22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top" wrapText="1"/>
    </xf>
    <xf numFmtId="0" fontId="18" fillId="5" borderId="15" xfId="0" applyFont="1" applyFill="1" applyBorder="1" applyAlignment="1">
      <alignment horizontal="center" vertical="top" wrapText="1"/>
    </xf>
    <xf numFmtId="0" fontId="18" fillId="5" borderId="33" xfId="0" applyFont="1" applyFill="1" applyBorder="1" applyAlignment="1">
      <alignment horizontal="center" vertical="top" wrapText="1"/>
    </xf>
    <xf numFmtId="0" fontId="18" fillId="5" borderId="34" xfId="0" applyFont="1" applyFill="1" applyBorder="1" applyAlignment="1">
      <alignment horizontal="center" vertical="top" wrapText="1"/>
    </xf>
    <xf numFmtId="0" fontId="18" fillId="5" borderId="3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/>
    </xf>
    <xf numFmtId="0" fontId="22" fillId="3" borderId="18" xfId="0" applyFont="1" applyFill="1" applyBorder="1" applyAlignment="1">
      <alignment horizontal="center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2" fontId="18" fillId="5" borderId="15" xfId="0" applyNumberFormat="1" applyFont="1" applyFill="1" applyBorder="1" applyAlignment="1">
      <alignment horizontal="center" vertical="top" wrapText="1"/>
    </xf>
    <xf numFmtId="2" fontId="18" fillId="5" borderId="33" xfId="0" applyNumberFormat="1" applyFont="1" applyFill="1" applyBorder="1" applyAlignment="1">
      <alignment horizontal="center" vertical="top" wrapText="1"/>
    </xf>
    <xf numFmtId="0" fontId="19" fillId="5" borderId="22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0" fontId="19" fillId="4" borderId="19" xfId="0" applyFont="1" applyFill="1" applyBorder="1" applyAlignment="1">
      <alignment horizontal="center" vertical="top" wrapText="1"/>
    </xf>
    <xf numFmtId="0" fontId="19" fillId="4" borderId="21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23" xfId="0" applyFont="1" applyFill="1" applyBorder="1" applyAlignment="1">
      <alignment horizontal="center" vertical="top" wrapText="1"/>
    </xf>
    <xf numFmtId="0" fontId="19" fillId="4" borderId="18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20" fillId="3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3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</xdr:colOff>
      <xdr:row>1</xdr:row>
      <xdr:rowOff>6</xdr:rowOff>
    </xdr:from>
    <xdr:to>
      <xdr:col>12</xdr:col>
      <xdr:colOff>2190</xdr:colOff>
      <xdr:row>4</xdr:row>
      <xdr:rowOff>107167</xdr:rowOff>
    </xdr:to>
    <xdr:pic>
      <xdr:nvPicPr>
        <xdr:cNvPr id="2" name="Picture 1" descr="Medium Flow Pump Tubing">
          <a:extLst>
            <a:ext uri="{FF2B5EF4-FFF2-40B4-BE49-F238E27FC236}">
              <a16:creationId xmlns:a16="http://schemas.microsoft.com/office/drawing/2014/main" id="{755CFD77-1D4F-6096-6633-0B07E5FEE3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0" t="25631" b="50097"/>
        <a:stretch/>
      </xdr:blipFill>
      <xdr:spPr bwMode="auto">
        <a:xfrm>
          <a:off x="962033" y="190506"/>
          <a:ext cx="6888757" cy="678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</xdr:row>
      <xdr:rowOff>228601</xdr:rowOff>
    </xdr:from>
    <xdr:to>
      <xdr:col>0</xdr:col>
      <xdr:colOff>876300</xdr:colOff>
      <xdr:row>6</xdr:row>
      <xdr:rowOff>998209</xdr:rowOff>
    </xdr:to>
    <xdr:pic>
      <xdr:nvPicPr>
        <xdr:cNvPr id="3" name="Picture 2" descr="Difference Pipe vs. Tube Explained - Projectmaterials">
          <a:extLst>
            <a:ext uri="{FF2B5EF4-FFF2-40B4-BE49-F238E27FC236}">
              <a16:creationId xmlns:a16="http://schemas.microsoft.com/office/drawing/2014/main" id="{7F91FCBD-DD0C-236F-E6EA-3C4BF3D7F2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50" r="25000" b="18155"/>
        <a:stretch/>
      </xdr:blipFill>
      <xdr:spPr bwMode="auto">
        <a:xfrm>
          <a:off x="152401" y="1362076"/>
          <a:ext cx="723899" cy="769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6</xdr:row>
      <xdr:rowOff>1152525</xdr:rowOff>
    </xdr:from>
    <xdr:to>
      <xdr:col>0</xdr:col>
      <xdr:colOff>863600</xdr:colOff>
      <xdr:row>9</xdr:row>
      <xdr:rowOff>19050</xdr:rowOff>
    </xdr:to>
    <xdr:pic>
      <xdr:nvPicPr>
        <xdr:cNvPr id="4" name="Picture 3" descr="Difference Pipe vs. Tube Explained - Projectmaterials">
          <a:extLst>
            <a:ext uri="{FF2B5EF4-FFF2-40B4-BE49-F238E27FC236}">
              <a16:creationId xmlns:a16="http://schemas.microsoft.com/office/drawing/2014/main" id="{EF64668A-07D2-4192-BBB7-56998BC7CA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00" b="10417"/>
        <a:stretch/>
      </xdr:blipFill>
      <xdr:spPr bwMode="auto">
        <a:xfrm>
          <a:off x="152400" y="2286000"/>
          <a:ext cx="7112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209550</xdr:colOff>
      <xdr:row>8</xdr:row>
      <xdr:rowOff>47624</xdr:rowOff>
    </xdr:from>
    <xdr:to>
      <xdr:col>11</xdr:col>
      <xdr:colOff>933451</xdr:colOff>
      <xdr:row>11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96FDF17-9E38-2FE7-CDB5-524F4AC32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2943224"/>
          <a:ext cx="723901" cy="723901"/>
        </a:xfrm>
        <a:prstGeom prst="rect">
          <a:avLst/>
        </a:prstGeom>
      </xdr:spPr>
    </xdr:pic>
    <xdr:clientData/>
  </xdr:twoCellAnchor>
  <xdr:twoCellAnchor editAs="oneCell">
    <xdr:from>
      <xdr:col>5</xdr:col>
      <xdr:colOff>64217</xdr:colOff>
      <xdr:row>10</xdr:row>
      <xdr:rowOff>57150</xdr:rowOff>
    </xdr:from>
    <xdr:to>
      <xdr:col>7</xdr:col>
      <xdr:colOff>609600</xdr:colOff>
      <xdr:row>12</xdr:row>
      <xdr:rowOff>192976</xdr:rowOff>
    </xdr:to>
    <xdr:pic>
      <xdr:nvPicPr>
        <xdr:cNvPr id="7" name="Picture 6" descr="Peristaltic Pump - Working Principle">
          <a:extLst>
            <a:ext uri="{FF2B5EF4-FFF2-40B4-BE49-F238E27FC236}">
              <a16:creationId xmlns:a16="http://schemas.microsoft.com/office/drawing/2014/main" id="{7D92ADF0-7D8E-5502-A62C-D4671D53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517" y="3400425"/>
          <a:ext cx="1697908" cy="526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23</xdr:col>
      <xdr:colOff>535346</xdr:colOff>
      <xdr:row>47</xdr:row>
      <xdr:rowOff>77407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CDE2B-0D62-95A3-B7C3-E0793E50C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13946546" cy="8649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A76B-5C5D-4423-B0D2-E43446E161C5}">
  <sheetPr>
    <pageSetUpPr fitToPage="1"/>
  </sheetPr>
  <dimension ref="A1:R35"/>
  <sheetViews>
    <sheetView tabSelected="1" topLeftCell="A13" zoomScale="179" zoomScaleNormal="187" workbookViewId="0">
      <selection activeCell="G15" sqref="G15"/>
    </sheetView>
  </sheetViews>
  <sheetFormatPr baseColWidth="10" defaultColWidth="9.1640625" defaultRowHeight="14" x14ac:dyDescent="0.15"/>
  <cols>
    <col min="1" max="1" width="14.5" style="1" customWidth="1"/>
    <col min="2" max="2" width="7" style="1" customWidth="1"/>
    <col min="3" max="3" width="6.1640625" style="1" customWidth="1"/>
    <col min="4" max="4" width="7.33203125" style="1" customWidth="1"/>
    <col min="5" max="5" width="6.83203125" style="1" customWidth="1"/>
    <col min="6" max="6" width="8.83203125" style="1" customWidth="1"/>
    <col min="7" max="7" width="8.5" style="1" customWidth="1"/>
    <col min="8" max="8" width="10.1640625" style="1" customWidth="1"/>
    <col min="9" max="9" width="9.6640625" style="1" customWidth="1"/>
    <col min="10" max="10" width="11.33203125" style="1" customWidth="1"/>
    <col min="11" max="11" width="11.6640625" style="1" customWidth="1"/>
    <col min="12" max="12" width="15.83203125" style="1" customWidth="1"/>
    <col min="13" max="16384" width="9.1640625" style="1"/>
  </cols>
  <sheetData>
    <row r="1" spans="1:13" ht="15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5" x14ac:dyDescent="0.2">
      <c r="A2" s="7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</row>
    <row r="3" spans="1:13" ht="15" x14ac:dyDescent="0.2">
      <c r="A3" s="7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7"/>
    </row>
    <row r="4" spans="1:13" ht="15" x14ac:dyDescent="0.2">
      <c r="A4" s="7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</row>
    <row r="5" spans="1:13" ht="15" x14ac:dyDescent="0.2">
      <c r="A5" s="7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6"/>
    </row>
    <row r="6" spans="1:13" s="2" customFormat="1" ht="19" x14ac:dyDescent="0.25">
      <c r="A6" s="72"/>
      <c r="B6" s="9" t="s">
        <v>0</v>
      </c>
      <c r="C6" s="9" t="s">
        <v>1</v>
      </c>
      <c r="D6" s="70" t="s">
        <v>2</v>
      </c>
      <c r="E6" s="9" t="s">
        <v>3</v>
      </c>
      <c r="F6" s="70" t="s">
        <v>4</v>
      </c>
      <c r="G6" s="9" t="s">
        <v>5</v>
      </c>
      <c r="H6" s="9" t="s">
        <v>6</v>
      </c>
      <c r="I6" s="70" t="s">
        <v>7</v>
      </c>
      <c r="J6" s="9" t="s">
        <v>8</v>
      </c>
      <c r="K6" s="9" t="s">
        <v>9</v>
      </c>
      <c r="L6" s="9" t="s">
        <v>10</v>
      </c>
      <c r="M6" s="36"/>
    </row>
    <row r="7" spans="1:13" ht="95.25" customHeight="1" x14ac:dyDescent="0.2">
      <c r="A7" s="21" t="s">
        <v>21</v>
      </c>
      <c r="B7" s="10" t="s">
        <v>11</v>
      </c>
      <c r="C7" s="11" t="s">
        <v>12</v>
      </c>
      <c r="D7" s="12" t="s">
        <v>13</v>
      </c>
      <c r="E7" s="12" t="s">
        <v>14</v>
      </c>
      <c r="F7" s="13" t="s">
        <v>15</v>
      </c>
      <c r="G7" s="13" t="s">
        <v>16</v>
      </c>
      <c r="H7" s="14" t="s">
        <v>17</v>
      </c>
      <c r="I7" s="14" t="s">
        <v>15</v>
      </c>
      <c r="J7" s="15" t="s">
        <v>16</v>
      </c>
      <c r="K7" s="15" t="s">
        <v>17</v>
      </c>
      <c r="L7" s="16" t="s">
        <v>18</v>
      </c>
      <c r="M7" s="6"/>
    </row>
    <row r="8" spans="1:13" ht="43.5" customHeight="1" x14ac:dyDescent="0.2">
      <c r="A8" s="17"/>
      <c r="B8" s="18" t="s">
        <v>19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2" t="s">
        <v>13</v>
      </c>
      <c r="J8" s="12" t="s">
        <v>13</v>
      </c>
      <c r="K8" s="12" t="s">
        <v>13</v>
      </c>
      <c r="L8" s="12" t="s">
        <v>13</v>
      </c>
      <c r="M8" s="6"/>
    </row>
    <row r="9" spans="1:13" ht="15" x14ac:dyDescent="0.2">
      <c r="A9" s="1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"/>
    </row>
    <row r="10" spans="1:13" ht="16" thickBot="1" x14ac:dyDescent="0.25">
      <c r="A10" s="31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6"/>
    </row>
    <row r="11" spans="1:13" ht="15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 t="s">
        <v>23</v>
      </c>
      <c r="K11" s="24"/>
      <c r="L11" s="26"/>
      <c r="M11" s="27"/>
    </row>
    <row r="12" spans="1:13" ht="16" x14ac:dyDescent="0.2">
      <c r="A12" s="33" t="s">
        <v>25</v>
      </c>
      <c r="B12" s="34"/>
      <c r="C12" s="34"/>
      <c r="D12" s="34"/>
      <c r="E12" s="35"/>
      <c r="G12" s="8"/>
      <c r="H12" s="8"/>
      <c r="I12" s="8"/>
      <c r="J12" s="25" t="s">
        <v>22</v>
      </c>
      <c r="K12" s="26"/>
      <c r="L12" s="26"/>
      <c r="M12" s="27"/>
    </row>
    <row r="13" spans="1:13" ht="16" thickBot="1" x14ac:dyDescent="0.25">
      <c r="A13" s="2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9"/>
    </row>
    <row r="15" spans="1:13" ht="34" customHeight="1" x14ac:dyDescent="0.15">
      <c r="B15" s="85" t="s">
        <v>71</v>
      </c>
      <c r="C15" s="85"/>
    </row>
    <row r="16" spans="1:13" ht="22.5" customHeight="1" x14ac:dyDescent="0.15">
      <c r="A16" s="86" t="s">
        <v>60</v>
      </c>
      <c r="B16" s="84">
        <v>10</v>
      </c>
      <c r="C16" s="84"/>
    </row>
    <row r="18" spans="1:18" x14ac:dyDescent="0.15">
      <c r="K18" s="73" t="s">
        <v>59</v>
      </c>
      <c r="L18" s="44"/>
      <c r="M18" s="73"/>
      <c r="N18" s="73"/>
      <c r="O18" s="44"/>
      <c r="P18" s="44"/>
      <c r="Q18" s="73"/>
      <c r="R18" s="73"/>
    </row>
    <row r="19" spans="1:18" ht="36" customHeight="1" x14ac:dyDescent="0.15">
      <c r="A19" s="56" t="s">
        <v>28</v>
      </c>
      <c r="B19" s="46" t="s">
        <v>29</v>
      </c>
      <c r="C19" s="46" t="s">
        <v>30</v>
      </c>
      <c r="D19" s="78" t="s">
        <v>32</v>
      </c>
      <c r="E19" s="64" t="s">
        <v>34</v>
      </c>
      <c r="F19" s="46" t="s">
        <v>33</v>
      </c>
      <c r="G19" s="74" t="s">
        <v>35</v>
      </c>
      <c r="H19" s="81"/>
      <c r="I19" s="74" t="s">
        <v>37</v>
      </c>
      <c r="J19" s="75"/>
      <c r="K19" s="73"/>
      <c r="L19" s="44"/>
      <c r="M19" s="73"/>
      <c r="N19" s="73"/>
      <c r="O19" s="44"/>
      <c r="P19" s="44"/>
      <c r="Q19" s="73"/>
      <c r="R19" s="73"/>
    </row>
    <row r="20" spans="1:18" ht="36" customHeight="1" x14ac:dyDescent="0.15">
      <c r="A20" s="57"/>
      <c r="B20" s="42"/>
      <c r="C20" s="42" t="s">
        <v>31</v>
      </c>
      <c r="D20" s="79"/>
      <c r="E20" s="65">
        <f>B16</f>
        <v>10</v>
      </c>
      <c r="F20" s="42" t="s">
        <v>34</v>
      </c>
      <c r="G20" s="76" t="s">
        <v>36</v>
      </c>
      <c r="H20" s="82"/>
      <c r="I20" s="76"/>
      <c r="J20" s="77"/>
      <c r="K20" s="83"/>
      <c r="L20" s="83"/>
      <c r="M20" s="83"/>
      <c r="N20" s="45"/>
      <c r="O20" s="83"/>
      <c r="P20" s="83"/>
      <c r="Q20" s="45"/>
      <c r="R20" s="83"/>
    </row>
    <row r="21" spans="1:18" x14ac:dyDescent="0.15">
      <c r="A21" s="58"/>
      <c r="B21" s="37"/>
      <c r="C21" s="37"/>
      <c r="D21" s="80"/>
      <c r="E21" s="66" t="s">
        <v>61</v>
      </c>
      <c r="F21" s="37"/>
      <c r="G21" s="43" t="s">
        <v>38</v>
      </c>
      <c r="H21" s="43" t="s">
        <v>39</v>
      </c>
      <c r="I21" s="43" t="s">
        <v>26</v>
      </c>
      <c r="J21" s="47" t="s">
        <v>27</v>
      </c>
      <c r="K21" s="83"/>
      <c r="L21" s="83"/>
      <c r="M21" s="83"/>
      <c r="N21" s="45"/>
      <c r="O21" s="83"/>
      <c r="P21" s="83"/>
      <c r="Q21" s="45"/>
      <c r="R21" s="83"/>
    </row>
    <row r="22" spans="1:18" x14ac:dyDescent="0.15">
      <c r="A22" s="53" t="s">
        <v>40</v>
      </c>
      <c r="B22" s="41">
        <v>13</v>
      </c>
      <c r="C22" s="41" t="s">
        <v>41</v>
      </c>
      <c r="D22" s="59">
        <v>7.0000000000000007E-2</v>
      </c>
      <c r="E22" s="63">
        <f>D22*$B$16</f>
        <v>0.70000000000000007</v>
      </c>
      <c r="F22" s="61" t="s">
        <v>42</v>
      </c>
      <c r="G22" s="38">
        <v>0.27</v>
      </c>
      <c r="H22" s="38">
        <v>0.17</v>
      </c>
      <c r="I22" s="38" t="s">
        <v>43</v>
      </c>
      <c r="J22" s="48" t="s">
        <v>45</v>
      </c>
      <c r="K22" s="83"/>
      <c r="L22" s="83"/>
      <c r="M22" s="83"/>
      <c r="N22" s="45"/>
      <c r="O22" s="83"/>
      <c r="P22" s="83"/>
      <c r="Q22" s="45"/>
      <c r="R22" s="83"/>
    </row>
    <row r="23" spans="1:18" x14ac:dyDescent="0.15">
      <c r="A23" s="69" t="s">
        <v>62</v>
      </c>
      <c r="B23" s="41">
        <v>14</v>
      </c>
      <c r="C23" s="41" t="s">
        <v>47</v>
      </c>
      <c r="D23" s="59">
        <v>0.27</v>
      </c>
      <c r="E23" s="63">
        <f t="shared" ref="E23:E35" si="0">D23*$B$16</f>
        <v>2.7</v>
      </c>
      <c r="F23" s="61" t="s">
        <v>48</v>
      </c>
      <c r="G23" s="39"/>
      <c r="H23" s="39"/>
      <c r="I23" s="39" t="s">
        <v>44</v>
      </c>
      <c r="J23" s="49" t="s">
        <v>46</v>
      </c>
      <c r="K23" s="83"/>
      <c r="L23" s="83"/>
      <c r="M23" s="83"/>
      <c r="N23" s="45"/>
      <c r="O23" s="83"/>
      <c r="P23" s="83"/>
      <c r="Q23" s="45"/>
      <c r="R23" s="83"/>
    </row>
    <row r="24" spans="1:18" ht="15" x14ac:dyDescent="0.2">
      <c r="A24" s="54"/>
      <c r="B24" s="41">
        <v>19</v>
      </c>
      <c r="C24" s="41" t="s">
        <v>49</v>
      </c>
      <c r="D24" s="59">
        <v>0.55000000000000004</v>
      </c>
      <c r="E24" s="63">
        <f t="shared" si="0"/>
        <v>5.5</v>
      </c>
      <c r="F24" s="61" t="s">
        <v>50</v>
      </c>
      <c r="G24" s="39"/>
      <c r="H24" s="39"/>
      <c r="I24" s="39"/>
      <c r="J24" s="49"/>
      <c r="K24" s="83"/>
      <c r="L24" s="83"/>
      <c r="M24" s="83"/>
      <c r="N24" s="45"/>
      <c r="O24" s="83"/>
      <c r="P24" s="83"/>
      <c r="Q24" s="8"/>
      <c r="R24" s="83"/>
    </row>
    <row r="25" spans="1:18" ht="15" x14ac:dyDescent="0.2">
      <c r="A25" s="54"/>
      <c r="B25" s="41">
        <v>16</v>
      </c>
      <c r="C25" s="41" t="s">
        <v>51</v>
      </c>
      <c r="D25" s="59">
        <v>0.82</v>
      </c>
      <c r="E25" s="63">
        <f t="shared" si="0"/>
        <v>8.1999999999999993</v>
      </c>
      <c r="F25" s="61" t="s">
        <v>52</v>
      </c>
      <c r="G25" s="40"/>
      <c r="H25" s="40"/>
      <c r="I25" s="39"/>
      <c r="J25" s="49"/>
      <c r="K25" s="8"/>
      <c r="L25" s="8"/>
      <c r="M25" s="8"/>
      <c r="N25" s="8"/>
      <c r="O25" s="8"/>
      <c r="P25" s="83"/>
      <c r="Q25" s="8"/>
      <c r="R25" s="83"/>
    </row>
    <row r="26" spans="1:18" x14ac:dyDescent="0.15">
      <c r="A26" s="54"/>
      <c r="B26" s="41">
        <v>25</v>
      </c>
      <c r="C26" s="41" t="s">
        <v>53</v>
      </c>
      <c r="D26" s="59">
        <v>1.7</v>
      </c>
      <c r="E26" s="63">
        <f t="shared" si="0"/>
        <v>17</v>
      </c>
      <c r="F26" s="61" t="s">
        <v>54</v>
      </c>
      <c r="G26" s="41">
        <v>0.24</v>
      </c>
      <c r="H26" s="41">
        <v>0.14000000000000001</v>
      </c>
      <c r="I26" s="39"/>
      <c r="J26" s="49"/>
    </row>
    <row r="27" spans="1:18" x14ac:dyDescent="0.15">
      <c r="A27" s="54"/>
      <c r="B27" s="41">
        <v>17</v>
      </c>
      <c r="C27" s="41" t="s">
        <v>55</v>
      </c>
      <c r="D27" s="59">
        <v>2.9</v>
      </c>
      <c r="E27" s="63">
        <f t="shared" si="0"/>
        <v>29</v>
      </c>
      <c r="F27" s="61" t="s">
        <v>56</v>
      </c>
      <c r="G27" s="41">
        <v>0.14000000000000001</v>
      </c>
      <c r="H27" s="41">
        <v>0.1</v>
      </c>
      <c r="I27" s="39"/>
      <c r="J27" s="49"/>
    </row>
    <row r="28" spans="1:18" x14ac:dyDescent="0.15">
      <c r="A28" s="55"/>
      <c r="B28" s="50">
        <v>18</v>
      </c>
      <c r="C28" s="50" t="s">
        <v>57</v>
      </c>
      <c r="D28" s="60">
        <v>3.8</v>
      </c>
      <c r="E28" s="63">
        <f t="shared" si="0"/>
        <v>38</v>
      </c>
      <c r="F28" s="62" t="s">
        <v>58</v>
      </c>
      <c r="G28" s="50">
        <v>0.1</v>
      </c>
      <c r="H28" s="50">
        <v>7.0000000000000007E-2</v>
      </c>
      <c r="I28" s="51"/>
      <c r="J28" s="52"/>
    </row>
    <row r="29" spans="1:18" x14ac:dyDescent="0.15">
      <c r="A29" s="53" t="s">
        <v>40</v>
      </c>
      <c r="B29" s="41">
        <v>13</v>
      </c>
      <c r="C29" s="41" t="s">
        <v>41</v>
      </c>
      <c r="D29" s="67">
        <f>(2/3)*0.07</f>
        <v>4.6666666666666669E-2</v>
      </c>
      <c r="E29" s="63">
        <f>D29*$B$16</f>
        <v>0.46666666666666667</v>
      </c>
      <c r="F29" s="61" t="s">
        <v>64</v>
      </c>
      <c r="G29" s="38">
        <v>0.27</v>
      </c>
      <c r="H29" s="38">
        <v>0.17</v>
      </c>
      <c r="I29" s="38" t="s">
        <v>43</v>
      </c>
      <c r="J29" s="48" t="s">
        <v>45</v>
      </c>
    </row>
    <row r="30" spans="1:18" x14ac:dyDescent="0.15">
      <c r="A30" s="69" t="s">
        <v>63</v>
      </c>
      <c r="B30" s="41">
        <v>14</v>
      </c>
      <c r="C30" s="41" t="s">
        <v>47</v>
      </c>
      <c r="D30" s="67">
        <f>(2/3)*0.27</f>
        <v>0.18</v>
      </c>
      <c r="E30" s="63">
        <f t="shared" si="0"/>
        <v>1.7999999999999998</v>
      </c>
      <c r="F30" s="61" t="s">
        <v>65</v>
      </c>
      <c r="G30" s="39"/>
      <c r="H30" s="39"/>
      <c r="I30" s="39" t="s">
        <v>44</v>
      </c>
      <c r="J30" s="49" t="s">
        <v>46</v>
      </c>
    </row>
    <row r="31" spans="1:18" x14ac:dyDescent="0.15">
      <c r="A31" s="54"/>
      <c r="B31" s="41">
        <v>19</v>
      </c>
      <c r="C31" s="41" t="s">
        <v>49</v>
      </c>
      <c r="D31" s="67">
        <f>(2/3)*0.55</f>
        <v>0.3666666666666667</v>
      </c>
      <c r="E31" s="63">
        <f t="shared" si="0"/>
        <v>3.666666666666667</v>
      </c>
      <c r="F31" s="61" t="s">
        <v>66</v>
      </c>
      <c r="G31" s="39"/>
      <c r="H31" s="39"/>
      <c r="I31" s="39"/>
      <c r="J31" s="49"/>
    </row>
    <row r="32" spans="1:18" x14ac:dyDescent="0.15">
      <c r="A32" s="54"/>
      <c r="B32" s="41">
        <v>16</v>
      </c>
      <c r="C32" s="41" t="s">
        <v>51</v>
      </c>
      <c r="D32" s="67">
        <f>(2/3)*0.82</f>
        <v>0.54666666666666663</v>
      </c>
      <c r="E32" s="63">
        <f t="shared" si="0"/>
        <v>5.4666666666666668</v>
      </c>
      <c r="F32" s="61" t="s">
        <v>67</v>
      </c>
      <c r="G32" s="40"/>
      <c r="H32" s="40"/>
      <c r="I32" s="39"/>
      <c r="J32" s="49"/>
    </row>
    <row r="33" spans="1:10" x14ac:dyDescent="0.15">
      <c r="A33" s="54"/>
      <c r="B33" s="41">
        <v>25</v>
      </c>
      <c r="C33" s="41" t="s">
        <v>53</v>
      </c>
      <c r="D33" s="67">
        <f>(2/3)*1.7</f>
        <v>1.1333333333333333</v>
      </c>
      <c r="E33" s="63">
        <f t="shared" si="0"/>
        <v>11.333333333333332</v>
      </c>
      <c r="F33" s="61" t="s">
        <v>68</v>
      </c>
      <c r="G33" s="41">
        <v>0.24</v>
      </c>
      <c r="H33" s="41">
        <v>0.14000000000000001</v>
      </c>
      <c r="I33" s="39"/>
      <c r="J33" s="49"/>
    </row>
    <row r="34" spans="1:10" x14ac:dyDescent="0.15">
      <c r="A34" s="54"/>
      <c r="B34" s="41">
        <v>17</v>
      </c>
      <c r="C34" s="41" t="s">
        <v>55</v>
      </c>
      <c r="D34" s="67">
        <f>(2/3)*2.9</f>
        <v>1.9333333333333331</v>
      </c>
      <c r="E34" s="63">
        <f t="shared" si="0"/>
        <v>19.333333333333332</v>
      </c>
      <c r="F34" s="61" t="s">
        <v>69</v>
      </c>
      <c r="G34" s="41">
        <v>0.14000000000000001</v>
      </c>
      <c r="H34" s="41">
        <v>0.1</v>
      </c>
      <c r="I34" s="39"/>
      <c r="J34" s="49"/>
    </row>
    <row r="35" spans="1:10" x14ac:dyDescent="0.15">
      <c r="A35" s="55"/>
      <c r="B35" s="50">
        <v>18</v>
      </c>
      <c r="C35" s="50" t="s">
        <v>57</v>
      </c>
      <c r="D35" s="68">
        <f>(2/3)*3.8</f>
        <v>2.5333333333333332</v>
      </c>
      <c r="E35" s="63">
        <f t="shared" si="0"/>
        <v>25.333333333333332</v>
      </c>
      <c r="F35" s="62" t="s">
        <v>70</v>
      </c>
      <c r="G35" s="50">
        <v>0.1</v>
      </c>
      <c r="H35" s="50">
        <v>7.0000000000000007E-2</v>
      </c>
      <c r="I35" s="51"/>
      <c r="J35" s="52"/>
    </row>
  </sheetData>
  <mergeCells count="19">
    <mergeCell ref="R18:R19"/>
    <mergeCell ref="K20:K24"/>
    <mergeCell ref="L20:L24"/>
    <mergeCell ref="M20:M24"/>
    <mergeCell ref="O20:O21"/>
    <mergeCell ref="P20:P25"/>
    <mergeCell ref="R20:R25"/>
    <mergeCell ref="O22:O24"/>
    <mergeCell ref="A2:A6"/>
    <mergeCell ref="K18:K19"/>
    <mergeCell ref="M18:M19"/>
    <mergeCell ref="N18:N19"/>
    <mergeCell ref="Q18:Q19"/>
    <mergeCell ref="I19:J20"/>
    <mergeCell ref="D19:D21"/>
    <mergeCell ref="G19:H19"/>
    <mergeCell ref="G20:H20"/>
    <mergeCell ref="B15:C15"/>
    <mergeCell ref="B16:C1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2204-9448-4F0F-86BA-0D752509FA02}">
  <dimension ref="A1"/>
  <sheetViews>
    <sheetView topLeftCell="A4" workbookViewId="0">
      <selection activeCell="Z16" sqref="Z1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6EF6E1DF0A94B86DAE175DEBF6E98" ma:contentTypeVersion="17" ma:contentTypeDescription="Create a new document." ma:contentTypeScope="" ma:versionID="d8062f01b07b51dfc1d37d83d844135f">
  <xsd:schema xmlns:xsd="http://www.w3.org/2001/XMLSchema" xmlns:xs="http://www.w3.org/2001/XMLSchema" xmlns:p="http://schemas.microsoft.com/office/2006/metadata/properties" xmlns:ns2="f9500083-6787-4746-806e-1d3f9a63f56b" xmlns:ns3="a51d9d75-495f-456d-b698-0b61f2ffe9c0" targetNamespace="http://schemas.microsoft.com/office/2006/metadata/properties" ma:root="true" ma:fieldsID="9c0faf362e8477d3c75a7708e11779f9" ns2:_="" ns3:_="">
    <xsd:import namespace="f9500083-6787-4746-806e-1d3f9a63f56b"/>
    <xsd:import namespace="a51d9d75-495f-456d-b698-0b61f2ffe9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00083-6787-4746-806e-1d3f9a63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f3fe4a-0279-422d-a014-0f63d6e905b4}" ma:internalName="TaxCatchAll" ma:showField="CatchAllData" ma:web="f9500083-6787-4746-806e-1d3f9a63f5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d75-495f-456d-b698-0b61f2ffe9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atus" ma:index="21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9ce613b-835b-49ed-8342-f5ed34d0f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51d9d75-495f-456d-b698-0b61f2ffe9c0" xsi:nil="true"/>
    <lcf76f155ced4ddcb4097134ff3c332f xmlns="a51d9d75-495f-456d-b698-0b61f2ffe9c0">
      <Terms xmlns="http://schemas.microsoft.com/office/infopath/2007/PartnerControls"/>
    </lcf76f155ced4ddcb4097134ff3c332f>
    <TaxCatchAll xmlns="f9500083-6787-4746-806e-1d3f9a63f56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E64F1E-1F45-43D2-A327-C0734B2F0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00083-6787-4746-806e-1d3f9a63f56b"/>
    <ds:schemaRef ds:uri="a51d9d75-495f-456d-b698-0b61f2ffe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A99F58-0D58-492D-B575-EAAF0B003D35}">
  <ds:schemaRefs>
    <ds:schemaRef ds:uri="a51d9d75-495f-456d-b698-0b61f2ffe9c0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500083-6787-4746-806e-1d3f9a63f56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215B70-E2AF-40A5-B288-494BC6FD6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PERISTALTIC PUMP TUBING SIZE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Magnuski</dc:creator>
  <cp:lastModifiedBy>Microsoft Office User</cp:lastModifiedBy>
  <cp:lastPrinted>2022-05-20T14:23:40Z</cp:lastPrinted>
  <dcterms:created xsi:type="dcterms:W3CDTF">2022-05-20T10:54:54Z</dcterms:created>
  <dcterms:modified xsi:type="dcterms:W3CDTF">2022-11-22T15:28:50Z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0x010100E796EF6E1DF0A94B86DAE175DEBF6E98</vt:lpwstr>
  </property>
  <property fmtid="{D5CDD505-2E9C-101B-9397-08002B2CF9AE}" pid="3" name="MediaServiceImageTags">
    <vt:lpwstr/>
  </property>
</Properties>
</file>